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4/"/>
    </mc:Choice>
  </mc:AlternateContent>
  <xr:revisionPtr revIDLastSave="61" documentId="8_{BD2EB8EC-192D-4C1C-B17D-EC16FCE645F3}" xr6:coauthVersionLast="45" xr6:coauthVersionMax="45" xr10:uidLastSave="{0F566B43-4157-4CA1-ADD2-F2CC2CDB2B8E}"/>
  <bookViews>
    <workbookView xWindow="28680" yWindow="-120" windowWidth="29040" windowHeight="15840" xr2:uid="{00000000-000D-0000-FFFF-FFFF00000000}"/>
  </bookViews>
  <sheets>
    <sheet name="Minimumspri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3" l="1"/>
  <c r="G33" i="3"/>
  <c r="G26" i="3"/>
  <c r="G28" i="3" s="1"/>
  <c r="G19" i="3"/>
  <c r="G20" i="3" s="1"/>
  <c r="G16" i="3"/>
  <c r="G10" i="3"/>
  <c r="I9" i="3"/>
  <c r="H9" i="3"/>
  <c r="I8" i="3"/>
  <c r="H8" i="3"/>
  <c r="I7" i="3"/>
  <c r="H7" i="3"/>
  <c r="I6" i="3"/>
  <c r="H6" i="3"/>
  <c r="H10" i="3" l="1"/>
  <c r="B33" i="3"/>
  <c r="B26" i="3"/>
  <c r="B28" i="3" s="1"/>
  <c r="B19" i="3"/>
  <c r="B20" i="3" s="1"/>
  <c r="B16" i="3"/>
  <c r="D9" i="3"/>
  <c r="D7" i="3"/>
  <c r="D8" i="3"/>
  <c r="D6" i="3"/>
  <c r="C7" i="3"/>
  <c r="C8" i="3"/>
  <c r="C9" i="3"/>
  <c r="C6" i="3"/>
  <c r="B10" i="3"/>
  <c r="C10" i="3" l="1"/>
  <c r="D10" i="3"/>
</calcChain>
</file>

<file path=xl/sharedStrings.xml><?xml version="1.0" encoding="utf-8"?>
<sst xmlns="http://schemas.openxmlformats.org/spreadsheetml/2006/main" count="77" uniqueCount="44">
  <si>
    <t>inkl.moms</t>
  </si>
  <si>
    <t>excl.moms</t>
  </si>
  <si>
    <t>I alt</t>
  </si>
  <si>
    <t>NPS</t>
  </si>
  <si>
    <t>Røde (Kritikere)</t>
  </si>
  <si>
    <t>Grønne (Ambassadører)</t>
  </si>
  <si>
    <t>Fordelingsnøgle</t>
  </si>
  <si>
    <t>Morgenmad</t>
  </si>
  <si>
    <t>Kaffe</t>
  </si>
  <si>
    <t>Værelse</t>
  </si>
  <si>
    <t>Total</t>
  </si>
  <si>
    <t>Pr. person. Pr.dag inkl. moms.</t>
  </si>
  <si>
    <t>Varekost køkken - Middag, Morgenmad og kaffe</t>
  </si>
  <si>
    <t>Rengøring, Linned + div.</t>
  </si>
  <si>
    <t>-variable omkostninger</t>
  </si>
  <si>
    <t>Dækningsbidrag</t>
  </si>
  <si>
    <t>Variable omk.</t>
  </si>
  <si>
    <t>Total omsætning</t>
  </si>
  <si>
    <t>Oms. Værelse</t>
  </si>
  <si>
    <t>Normtal = 24%</t>
  </si>
  <si>
    <t>Antal solgte værelser</t>
  </si>
  <si>
    <t>+variable omk. pr.værelse</t>
  </si>
  <si>
    <t>Omk. I alt</t>
  </si>
  <si>
    <t>Kommentarer</t>
  </si>
  <si>
    <t>55% af samlede oms.</t>
  </si>
  <si>
    <t>Leisure gæster som kommer via direkte salg</t>
  </si>
  <si>
    <t>Leisure gæster som kommer via spotdeals</t>
  </si>
  <si>
    <t>Gule (Passiv tilfredse)</t>
  </si>
  <si>
    <t>Loyalitet pr. bookingkanal i RelationManager 2019</t>
  </si>
  <si>
    <t>Salgspris excl.moms</t>
  </si>
  <si>
    <t>Fordeling af kapacitetsomkostning</t>
  </si>
  <si>
    <t>Kap. omk. pr. solgt værelse</t>
  </si>
  <si>
    <t>Kap. omk./solgte værelser</t>
  </si>
  <si>
    <t>Kapacitetsomk.</t>
  </si>
  <si>
    <t>beregnet</t>
  </si>
  <si>
    <t>Omk. I alt = min. pris</t>
  </si>
  <si>
    <t>Beregning af minimumspris på værelset</t>
  </si>
  <si>
    <t>Kaffe (x 4)</t>
  </si>
  <si>
    <t>Morgenmad (x 4)</t>
  </si>
  <si>
    <t>Værelse (x2)</t>
  </si>
  <si>
    <t>DB pr. nat:</t>
  </si>
  <si>
    <t>2 retters menu (x4)</t>
  </si>
  <si>
    <t>2 retters menu</t>
  </si>
  <si>
    <t>Kap. omk. (værelsesandel)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</si>
</sst>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/>
    <xf numFmtId="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1" xfId="0" applyFont="1" applyBorder="1"/>
    <xf numFmtId="2" fontId="0" fillId="0" borderId="1" xfId="0" applyNumberFormat="1" applyBorder="1"/>
    <xf numFmtId="0" fontId="2" fillId="0" borderId="4" xfId="0" applyFont="1" applyBorder="1"/>
    <xf numFmtId="0" fontId="0" fillId="0" borderId="3" xfId="0" applyBorder="1"/>
    <xf numFmtId="0" fontId="0" fillId="0" borderId="1" xfId="0" applyFont="1" applyBorder="1" applyAlignment="1">
      <alignment wrapText="1"/>
    </xf>
    <xf numFmtId="0" fontId="0" fillId="0" borderId="1" xfId="0" quotePrefix="1" applyFont="1" applyBorder="1"/>
    <xf numFmtId="0" fontId="0" fillId="0" borderId="4" xfId="0" applyBorder="1"/>
    <xf numFmtId="3" fontId="0" fillId="0" borderId="4" xfId="0" applyNumberFormat="1" applyBorder="1"/>
    <xf numFmtId="3" fontId="2" fillId="0" borderId="4" xfId="0" applyNumberFormat="1" applyFont="1" applyBorder="1"/>
    <xf numFmtId="0" fontId="0" fillId="0" borderId="4" xfId="0" applyBorder="1" applyAlignment="1">
      <alignment wrapText="1"/>
    </xf>
    <xf numFmtId="0" fontId="2" fillId="0" borderId="5" xfId="0" applyFont="1" applyBorder="1"/>
    <xf numFmtId="3" fontId="2" fillId="0" borderId="5" xfId="0" applyNumberFormat="1" applyFont="1" applyBorder="1"/>
    <xf numFmtId="0" fontId="0" fillId="0" borderId="5" xfId="0" applyBorder="1" applyAlignment="1">
      <alignment wrapText="1"/>
    </xf>
    <xf numFmtId="164" fontId="0" fillId="0" borderId="1" xfId="2" applyNumberFormat="1" applyFont="1" applyBorder="1"/>
    <xf numFmtId="0" fontId="2" fillId="3" borderId="1" xfId="1" applyFont="1" applyFill="1" applyBorder="1" applyAlignment="1">
      <alignment horizontal="left"/>
    </xf>
    <xf numFmtId="0" fontId="2" fillId="3" borderId="1" xfId="1" applyFont="1" applyFill="1" applyBorder="1" applyAlignment="1">
      <alignment wrapText="1"/>
    </xf>
    <xf numFmtId="2" fontId="2" fillId="3" borderId="1" xfId="1" applyNumberFormat="1" applyFont="1" applyFill="1" applyBorder="1" applyAlignment="1">
      <alignment horizontal="center" wrapText="1"/>
    </xf>
    <xf numFmtId="0" fontId="2" fillId="4" borderId="1" xfId="0" applyFont="1" applyFill="1" applyBorder="1"/>
    <xf numFmtId="164" fontId="2" fillId="4" borderId="1" xfId="2" applyNumberFormat="1" applyFont="1" applyFill="1" applyBorder="1"/>
    <xf numFmtId="1" fontId="2" fillId="4" borderId="1" xfId="0" applyNumberFormat="1" applyFont="1" applyFill="1" applyBorder="1"/>
    <xf numFmtId="0" fontId="2" fillId="0" borderId="4" xfId="0" applyFont="1" applyFill="1" applyBorder="1"/>
    <xf numFmtId="0" fontId="2" fillId="3" borderId="1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1" applyFont="1" applyFill="1" applyBorder="1" applyAlignment="1">
      <alignment horizontal="center" vertical="center" wrapText="1"/>
    </xf>
    <xf numFmtId="3" fontId="2" fillId="0" borderId="4" xfId="0" applyNumberFormat="1" applyFont="1" applyFill="1" applyBorder="1"/>
    <xf numFmtId="0" fontId="2" fillId="3" borderId="1" xfId="1" applyFont="1" applyFill="1" applyBorder="1" applyAlignment="1">
      <alignment horizontal="right" wrapText="1"/>
    </xf>
    <xf numFmtId="2" fontId="1" fillId="4" borderId="1" xfId="1" applyNumberFormat="1" applyFill="1" applyBorder="1"/>
    <xf numFmtId="3" fontId="2" fillId="3" borderId="1" xfId="0" applyNumberFormat="1" applyFont="1" applyFill="1" applyBorder="1" applyAlignment="1">
      <alignment horizontal="right"/>
    </xf>
  </cellXfs>
  <cellStyles count="3">
    <cellStyle name="40 % - Farve3" xfId="1" builtinId="39"/>
    <cellStyle name="K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54E6-4005-4597-87FD-4EC06C0E6266}">
  <dimension ref="A5:I38"/>
  <sheetViews>
    <sheetView tabSelected="1" zoomScale="120" zoomScaleNormal="120" workbookViewId="0">
      <selection activeCell="B1" sqref="B1"/>
    </sheetView>
  </sheetViews>
  <sheetFormatPr defaultColWidth="8.77734375" defaultRowHeight="14.4" x14ac:dyDescent="0.3"/>
  <cols>
    <col min="1" max="1" width="26.33203125" customWidth="1"/>
    <col min="2" max="2" width="12" customWidth="1"/>
    <col min="3" max="3" width="18.44140625" bestFit="1" customWidth="1"/>
    <col min="4" max="4" width="15.44140625" customWidth="1"/>
    <col min="6" max="6" width="25.109375" customWidth="1"/>
    <col min="7" max="7" width="14.109375" customWidth="1"/>
    <col min="8" max="8" width="18.44140625" bestFit="1" customWidth="1"/>
    <col min="9" max="9" width="12.77734375" customWidth="1"/>
  </cols>
  <sheetData>
    <row r="5" spans="1:9" ht="43.2" x14ac:dyDescent="0.3">
      <c r="A5" s="21" t="s">
        <v>6</v>
      </c>
      <c r="B5" s="29" t="s">
        <v>0</v>
      </c>
      <c r="C5" s="35" t="s">
        <v>1</v>
      </c>
      <c r="D5" s="23" t="s">
        <v>11</v>
      </c>
      <c r="F5" s="28" t="s">
        <v>6</v>
      </c>
      <c r="G5" s="35" t="s">
        <v>0</v>
      </c>
      <c r="H5" s="35" t="s">
        <v>1</v>
      </c>
      <c r="I5" s="23" t="s">
        <v>11</v>
      </c>
    </row>
    <row r="6" spans="1:9" x14ac:dyDescent="0.3">
      <c r="A6" s="1" t="s">
        <v>38</v>
      </c>
      <c r="B6" s="20">
        <v>225</v>
      </c>
      <c r="C6" s="20">
        <f>B6*0.8</f>
        <v>180</v>
      </c>
      <c r="D6" s="20">
        <f>B6/4</f>
        <v>56.25</v>
      </c>
      <c r="F6" s="1" t="s">
        <v>7</v>
      </c>
      <c r="G6" s="1">
        <v>230</v>
      </c>
      <c r="H6" s="1">
        <f>G6*0.8</f>
        <v>184</v>
      </c>
      <c r="I6" s="8">
        <f>G6/4</f>
        <v>57.5</v>
      </c>
    </row>
    <row r="7" spans="1:9" x14ac:dyDescent="0.3">
      <c r="A7" s="7" t="s">
        <v>37</v>
      </c>
      <c r="B7" s="20">
        <v>100</v>
      </c>
      <c r="C7" s="20">
        <f t="shared" ref="C7:C9" si="0">B7*0.8</f>
        <v>80</v>
      </c>
      <c r="D7" s="20">
        <f t="shared" ref="D7:D8" si="1">B7/4</f>
        <v>25</v>
      </c>
      <c r="F7" s="7" t="s">
        <v>8</v>
      </c>
      <c r="G7" s="1">
        <v>90</v>
      </c>
      <c r="H7" s="1">
        <f t="shared" ref="H7:H9" si="2">G7*0.8</f>
        <v>72</v>
      </c>
      <c r="I7" s="8">
        <f t="shared" ref="I7:I8" si="3">G7/4</f>
        <v>22.5</v>
      </c>
    </row>
    <row r="8" spans="1:9" x14ac:dyDescent="0.3">
      <c r="A8" s="1" t="s">
        <v>41</v>
      </c>
      <c r="B8" s="20">
        <v>900</v>
      </c>
      <c r="C8" s="20">
        <f t="shared" si="0"/>
        <v>720</v>
      </c>
      <c r="D8" s="20">
        <f t="shared" si="1"/>
        <v>225</v>
      </c>
      <c r="F8" s="1" t="s">
        <v>42</v>
      </c>
      <c r="G8" s="1">
        <v>850</v>
      </c>
      <c r="H8" s="1">
        <f t="shared" si="2"/>
        <v>680</v>
      </c>
      <c r="I8" s="8">
        <f t="shared" si="3"/>
        <v>212.5</v>
      </c>
    </row>
    <row r="9" spans="1:9" ht="23.55" customHeight="1" x14ac:dyDescent="0.3">
      <c r="A9" s="1" t="s">
        <v>39</v>
      </c>
      <c r="B9" s="20">
        <v>175</v>
      </c>
      <c r="C9" s="20">
        <f t="shared" si="0"/>
        <v>140</v>
      </c>
      <c r="D9" s="20">
        <f>B9/2</f>
        <v>87.5</v>
      </c>
      <c r="F9" s="1" t="s">
        <v>9</v>
      </c>
      <c r="G9" s="1">
        <v>175</v>
      </c>
      <c r="H9" s="1">
        <f t="shared" si="2"/>
        <v>140</v>
      </c>
      <c r="I9" s="8">
        <f>G9/2</f>
        <v>87.5</v>
      </c>
    </row>
    <row r="10" spans="1:9" x14ac:dyDescent="0.3">
      <c r="A10" s="24" t="s">
        <v>10</v>
      </c>
      <c r="B10" s="25">
        <f>SUM(B6:B9)</f>
        <v>1400</v>
      </c>
      <c r="C10" s="25">
        <f>SUM(C6:C9)</f>
        <v>1120</v>
      </c>
      <c r="D10" s="25">
        <f>SUM(D6:D9)</f>
        <v>393.75</v>
      </c>
      <c r="F10" s="24" t="s">
        <v>10</v>
      </c>
      <c r="G10" s="24">
        <f>SUM(G6:G9)</f>
        <v>1345</v>
      </c>
      <c r="H10" s="24">
        <f>SUM(H6:H9)</f>
        <v>1076</v>
      </c>
      <c r="I10" s="36"/>
    </row>
    <row r="13" spans="1:9" x14ac:dyDescent="0.3">
      <c r="A13" s="21" t="s">
        <v>16</v>
      </c>
      <c r="B13" s="35" t="s">
        <v>1</v>
      </c>
      <c r="F13" s="21" t="s">
        <v>16</v>
      </c>
      <c r="G13" s="35" t="s">
        <v>1</v>
      </c>
    </row>
    <row r="14" spans="1:9" ht="28.2" customHeight="1" x14ac:dyDescent="0.3">
      <c r="A14" s="11" t="s">
        <v>12</v>
      </c>
      <c r="B14" s="1">
        <v>322</v>
      </c>
      <c r="F14" s="11" t="s">
        <v>12</v>
      </c>
      <c r="G14" s="1">
        <v>325</v>
      </c>
    </row>
    <row r="15" spans="1:9" x14ac:dyDescent="0.3">
      <c r="A15" s="1" t="s">
        <v>13</v>
      </c>
      <c r="B15" s="2">
        <v>211</v>
      </c>
      <c r="F15" s="1" t="s">
        <v>13</v>
      </c>
      <c r="G15" s="2">
        <v>209</v>
      </c>
    </row>
    <row r="16" spans="1:9" ht="15" thickBot="1" x14ac:dyDescent="0.35">
      <c r="A16" s="27" t="s">
        <v>2</v>
      </c>
      <c r="B16" s="27">
        <f>SUM(B14:B15)</f>
        <v>533</v>
      </c>
      <c r="F16" s="9" t="s">
        <v>2</v>
      </c>
      <c r="G16" s="9">
        <f>SUM(G14:G15)</f>
        <v>534</v>
      </c>
    </row>
    <row r="17" spans="1:8" x14ac:dyDescent="0.3">
      <c r="A17" s="10" t="s">
        <v>29</v>
      </c>
      <c r="B17" s="10">
        <v>1120</v>
      </c>
      <c r="F17" s="10" t="s">
        <v>29</v>
      </c>
      <c r="G17" s="10">
        <v>1076</v>
      </c>
    </row>
    <row r="18" spans="1:8" x14ac:dyDescent="0.3">
      <c r="A18" s="12" t="s">
        <v>14</v>
      </c>
      <c r="B18" s="1">
        <v>533</v>
      </c>
      <c r="F18" s="12" t="s">
        <v>14</v>
      </c>
      <c r="G18" s="1">
        <v>490</v>
      </c>
    </row>
    <row r="19" spans="1:8" x14ac:dyDescent="0.3">
      <c r="A19" s="3" t="s">
        <v>15</v>
      </c>
      <c r="B19" s="3">
        <f>B17-B18</f>
        <v>587</v>
      </c>
      <c r="F19" s="3" t="s">
        <v>15</v>
      </c>
      <c r="G19" s="3">
        <f>G17-G18</f>
        <v>586</v>
      </c>
    </row>
    <row r="20" spans="1:8" x14ac:dyDescent="0.3">
      <c r="A20" s="24" t="s">
        <v>40</v>
      </c>
      <c r="B20" s="26">
        <f>B19/2</f>
        <v>293.5</v>
      </c>
      <c r="F20" s="24" t="s">
        <v>40</v>
      </c>
      <c r="G20" s="24">
        <f>G19/2</f>
        <v>293</v>
      </c>
    </row>
    <row r="23" spans="1:8" ht="28.8" x14ac:dyDescent="0.3">
      <c r="A23" s="29" t="s">
        <v>30</v>
      </c>
      <c r="B23" s="35" t="s">
        <v>1</v>
      </c>
      <c r="C23" s="35" t="s">
        <v>23</v>
      </c>
      <c r="F23" s="29" t="s">
        <v>30</v>
      </c>
      <c r="G23" s="35" t="s">
        <v>1</v>
      </c>
      <c r="H23" s="35" t="s">
        <v>23</v>
      </c>
    </row>
    <row r="24" spans="1:8" x14ac:dyDescent="0.3">
      <c r="A24" s="11" t="s">
        <v>17</v>
      </c>
      <c r="B24" s="2">
        <v>40500000</v>
      </c>
      <c r="C24" s="4">
        <v>1</v>
      </c>
      <c r="F24" s="11" t="s">
        <v>17</v>
      </c>
      <c r="G24" s="2">
        <v>41500000</v>
      </c>
      <c r="H24" s="4">
        <v>1</v>
      </c>
    </row>
    <row r="25" spans="1:8" x14ac:dyDescent="0.3">
      <c r="A25" s="1" t="s">
        <v>18</v>
      </c>
      <c r="B25" s="2">
        <v>22275000</v>
      </c>
      <c r="C25" s="4" t="s">
        <v>24</v>
      </c>
      <c r="F25" s="1" t="s">
        <v>18</v>
      </c>
      <c r="G25" s="2">
        <f>G24*0.55</f>
        <v>22825000</v>
      </c>
      <c r="H25" s="4" t="s">
        <v>24</v>
      </c>
    </row>
    <row r="26" spans="1:8" x14ac:dyDescent="0.3">
      <c r="A26" s="13" t="s">
        <v>43</v>
      </c>
      <c r="B26" s="14">
        <f>B25*0.24</f>
        <v>5346000</v>
      </c>
      <c r="C26" s="1" t="s">
        <v>19</v>
      </c>
      <c r="F26" s="13" t="s">
        <v>43</v>
      </c>
      <c r="G26" s="14">
        <f>G25*0.24</f>
        <v>5478000</v>
      </c>
      <c r="H26" s="1" t="s">
        <v>19</v>
      </c>
    </row>
    <row r="27" spans="1:8" x14ac:dyDescent="0.3">
      <c r="A27" s="13" t="s">
        <v>20</v>
      </c>
      <c r="B27" s="14">
        <v>32500</v>
      </c>
      <c r="C27" s="1"/>
      <c r="F27" s="13" t="s">
        <v>20</v>
      </c>
      <c r="G27" s="14">
        <v>33500</v>
      </c>
      <c r="H27" s="1"/>
    </row>
    <row r="28" spans="1:8" ht="28.8" customHeight="1" x14ac:dyDescent="0.3">
      <c r="A28" s="27" t="s">
        <v>31</v>
      </c>
      <c r="B28" s="34">
        <f>B26/B27</f>
        <v>164.49230769230769</v>
      </c>
      <c r="C28" s="16" t="s">
        <v>32</v>
      </c>
      <c r="F28" s="9" t="s">
        <v>31</v>
      </c>
      <c r="G28" s="15">
        <f>G26/G27</f>
        <v>163.52238805970148</v>
      </c>
      <c r="H28" s="16" t="s">
        <v>32</v>
      </c>
    </row>
    <row r="29" spans="1:8" ht="28.8" customHeight="1" x14ac:dyDescent="0.3">
      <c r="A29" s="17"/>
      <c r="B29" s="18"/>
      <c r="C29" s="19"/>
      <c r="F29" s="17"/>
      <c r="G29" s="18"/>
      <c r="H29" s="19"/>
    </row>
    <row r="30" spans="1:8" ht="28.8" customHeight="1" x14ac:dyDescent="0.3">
      <c r="A30" s="32" t="s">
        <v>36</v>
      </c>
      <c r="B30" s="35" t="s">
        <v>1</v>
      </c>
      <c r="C30" s="30"/>
      <c r="F30" s="32" t="s">
        <v>36</v>
      </c>
      <c r="G30" s="37" t="s">
        <v>1</v>
      </c>
      <c r="H30" s="31"/>
    </row>
    <row r="31" spans="1:8" x14ac:dyDescent="0.3">
      <c r="A31" s="6" t="s">
        <v>33</v>
      </c>
      <c r="B31" s="6">
        <v>164</v>
      </c>
      <c r="C31" s="6" t="s">
        <v>34</v>
      </c>
      <c r="F31" s="6" t="s">
        <v>33</v>
      </c>
      <c r="G31" s="6">
        <v>164</v>
      </c>
      <c r="H31" s="6"/>
    </row>
    <row r="32" spans="1:8" x14ac:dyDescent="0.3">
      <c r="A32" s="12" t="s">
        <v>21</v>
      </c>
      <c r="B32" s="1">
        <v>211</v>
      </c>
      <c r="C32" s="1" t="s">
        <v>34</v>
      </c>
      <c r="F32" s="12" t="s">
        <v>21</v>
      </c>
      <c r="G32" s="1">
        <v>209</v>
      </c>
      <c r="H32" s="1"/>
    </row>
    <row r="33" spans="1:8" x14ac:dyDescent="0.3">
      <c r="A33" s="24" t="s">
        <v>35</v>
      </c>
      <c r="B33" s="24">
        <f>SUM(B31:B32)</f>
        <v>375</v>
      </c>
      <c r="C33" s="1"/>
      <c r="F33" s="24" t="s">
        <v>22</v>
      </c>
      <c r="G33" s="24">
        <f>SUM(G31:G32)</f>
        <v>373</v>
      </c>
      <c r="H33" s="1"/>
    </row>
    <row r="36" spans="1:8" ht="28.8" x14ac:dyDescent="0.3">
      <c r="A36" s="28" t="s">
        <v>28</v>
      </c>
      <c r="B36" s="33" t="s">
        <v>4</v>
      </c>
      <c r="C36" s="33" t="s">
        <v>27</v>
      </c>
      <c r="D36" s="33" t="s">
        <v>5</v>
      </c>
      <c r="E36" s="22" t="s">
        <v>3</v>
      </c>
    </row>
    <row r="37" spans="1:8" ht="28.8" x14ac:dyDescent="0.3">
      <c r="A37" s="5" t="s">
        <v>25</v>
      </c>
      <c r="B37" s="1">
        <v>10</v>
      </c>
      <c r="C37" s="1">
        <v>20</v>
      </c>
      <c r="D37" s="1">
        <v>70</v>
      </c>
      <c r="E37" s="1">
        <v>60</v>
      </c>
    </row>
    <row r="38" spans="1:8" ht="28.8" x14ac:dyDescent="0.3">
      <c r="A38" s="5" t="s">
        <v>26</v>
      </c>
      <c r="B38" s="1">
        <v>20</v>
      </c>
      <c r="C38" s="1">
        <v>20</v>
      </c>
      <c r="D38" s="1">
        <v>60</v>
      </c>
      <c r="E38" s="1">
        <v>40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6CC890-5DA8-44F8-9B91-97DABFE38483}"/>
</file>

<file path=customXml/itemProps2.xml><?xml version="1.0" encoding="utf-8"?>
<ds:datastoreItem xmlns:ds="http://schemas.openxmlformats.org/officeDocument/2006/customXml" ds:itemID="{4328C5FE-E545-4FD3-922A-EE56C55210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Minimumspris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Zeljk</dc:creator>
  <cp:lastModifiedBy>Jeanne Nielsen</cp:lastModifiedBy>
  <dcterms:created xsi:type="dcterms:W3CDTF">2015-06-05T18:17:20Z</dcterms:created>
  <dcterms:modified xsi:type="dcterms:W3CDTF">2021-01-28T09:23:22Z</dcterms:modified>
</cp:coreProperties>
</file>